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90" windowWidth="18600" windowHeight="6495" activeTab="0"/>
  </bookViews>
  <sheets>
    <sheet name="1 кв. доходы расходы" sheetId="1" r:id="rId1"/>
  </sheets>
  <definedNames>
    <definedName name="_xlnm.Print_Area" localSheetId="0">'1 кв. доходы расходы'!$A$1:$G$69</definedName>
  </definedNames>
  <calcPr fullCalcOnLoad="1" refMode="R1C1"/>
</workbook>
</file>

<file path=xl/sharedStrings.xml><?xml version="1.0" encoding="utf-8"?>
<sst xmlns="http://schemas.openxmlformats.org/spreadsheetml/2006/main" count="125" uniqueCount="118">
  <si>
    <t>ЖИЛИЩНО-КОММУНАЛЬНОЕ ХОЗЯЙСТВО</t>
  </si>
  <si>
    <t xml:space="preserve">КУЛЬТУРА, КИНЕМАТОГРАФИЯ </t>
  </si>
  <si>
    <t>ОБРАЗОВАНИЕ</t>
  </si>
  <si>
    <t>Источники доходов</t>
  </si>
  <si>
    <t>ДОХОДЫ</t>
  </si>
  <si>
    <t>НАЛОГОВЫЕ И НЕНАЛОГОВЫЕ ДОХОДЫ</t>
  </si>
  <si>
    <t>ШТРАФЫ, САНКЦИИ, ВОЗМЕЩЕНИЕ УЩЕРБА</t>
  </si>
  <si>
    <t>БЕЗВОЗМЕЗДНЫЕ ПОСТУПЛЕНИЯ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</si>
  <si>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</si>
  <si>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</si>
  <si>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</si>
  <si>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</si>
  <si>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</si>
  <si>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</si>
  <si>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</si>
  <si>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</si>
  <si>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</si>
  <si>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</si>
  <si>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</si>
  <si>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</si>
  <si>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</si>
  <si>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</si>
  <si>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</si>
  <si>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</si>
  <si>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</si>
  <si>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</si>
  <si>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</si>
  <si>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</si>
  <si>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</si>
  <si>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</si>
  <si>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</si>
  <si>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</si>
  <si>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</si>
  <si>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08 00</t>
  </si>
  <si>
    <t>10 00</t>
  </si>
  <si>
    <t>Охрана семьи и детства</t>
  </si>
  <si>
    <t>10 04</t>
  </si>
  <si>
    <t>СРЕДСТВА МАССОВОЙ ИНФОРМАЦИИ</t>
  </si>
  <si>
    <t>12 00</t>
  </si>
  <si>
    <t>Культура</t>
  </si>
  <si>
    <t>Периодическая печать и издательства</t>
  </si>
  <si>
    <t>12 02</t>
  </si>
  <si>
    <t>Другие вопросы в области образования</t>
  </si>
  <si>
    <t>ОХРАНА ОКРУЖАЮЩЕЙ СРЕДЫ</t>
  </si>
  <si>
    <t>06 05</t>
  </si>
  <si>
    <t>06 00</t>
  </si>
  <si>
    <t>РАСХОДЫ</t>
  </si>
  <si>
    <t>10 03</t>
  </si>
  <si>
    <t>ПРОЧИЕ НЕНАЛОГОВЫЕ ДОХОДЫ</t>
  </si>
  <si>
    <t>03 10</t>
  </si>
  <si>
    <t>УТВЕРЖДАЮ</t>
  </si>
  <si>
    <t>Глава Местной администрации</t>
  </si>
  <si>
    <t>внутригородского муниципального образования</t>
  </si>
  <si>
    <t>Санкт-Петербурга муниципальный округ</t>
  </si>
  <si>
    <t xml:space="preserve">Васильевский </t>
  </si>
  <si>
    <t>Д.В. Иванов</t>
  </si>
  <si>
    <t>Наименование показателей</t>
  </si>
  <si>
    <t xml:space="preserve">Отклонение +/- (тыс. руб.)  </t>
  </si>
  <si>
    <t>Примечание</t>
  </si>
  <si>
    <t>Профицит (+), дефицит (-) бюджета</t>
  </si>
  <si>
    <t>Остаток бюджетных средств на счете бюджета МО на 01.01.2022 года</t>
  </si>
  <si>
    <t>КБК доходов</t>
  </si>
  <si>
    <t>Доля от общей суммы доходов на 2021  год (%)</t>
  </si>
  <si>
    <t xml:space="preserve">темп роста </t>
  </si>
  <si>
    <t>1 00 00</t>
  </si>
  <si>
    <t>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</si>
  <si>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</si>
  <si>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</si>
  <si>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</t>
  </si>
  <si>
    <t>НЕНАЛОГОВЫЕ ДОХОДЫ</t>
  </si>
  <si>
    <t>ДОХОДЫ ОТ ОКАЗАНИЯ ПЛАТНЫХ УСЛУГ И КОМПЕНСАЦИИ ЗАТРАТ ГОСУДАРСТВА</t>
  </si>
  <si>
    <t>1 13 00</t>
  </si>
  <si>
    <t>1 16 00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</si>
  <si>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</si>
  <si>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</t>
  </si>
  <si>
    <t>Платежи в целях возмещения причиненного ущерба (убытков)</t>
  </si>
  <si>
    <t>1 16 10</t>
  </si>
  <si>
    <t>1 17 00</t>
  </si>
  <si>
    <t>Прочие неналоговые доходы</t>
  </si>
  <si>
    <t>1 17 05</t>
  </si>
  <si>
    <t>2 00 00</t>
  </si>
  <si>
    <t>Дотации бюджетам бюджетной системы Российской Федерации</t>
  </si>
  <si>
    <t>2 02 10</t>
  </si>
  <si>
    <t>Субсидии бюджетам бюджетной системы Российской Федерации (межбюджетные субсидии)</t>
  </si>
  <si>
    <t xml:space="preserve"> 2 02 20</t>
  </si>
  <si>
    <t>Субвенции бюджетам бюджетной системы Российской Федерации</t>
  </si>
  <si>
    <t xml:space="preserve"> 2 02 30</t>
  </si>
  <si>
    <t>Собственные доходы (без штрафов)</t>
  </si>
  <si>
    <t>НАИМЕНОВАНИЕ     СТАТЕЙ</t>
  </si>
  <si>
    <t>Код раздела/ подраздела</t>
  </si>
  <si>
    <t>Доля от общей суммы расходов на 2021  год (%)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</si>
  <si>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</si>
  <si>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 чрезвычайных ситуаций природного и техногенного характера, гражданская оборона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</si>
  <si>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</si>
  <si>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07 09</t>
  </si>
  <si>
    <t>08 01</t>
  </si>
  <si>
    <t>СОЦИАЛЬНАЯ ПОЛИТИКА</t>
  </si>
  <si>
    <t>Пенсионное обеспечение</t>
  </si>
  <si>
    <t>Итого</t>
  </si>
  <si>
    <t xml:space="preserve">Начальник ФЭС </t>
  </si>
  <si>
    <t>Иванов И.А.</t>
  </si>
  <si>
    <t>Отклонение +/- 2023/2022 (% )</t>
  </si>
  <si>
    <t>Остаток бюджетных средств на счете бюджета МО на 01.01.2023 года</t>
  </si>
  <si>
    <t xml:space="preserve">Предыдущий финансовый 2023 год (тыс. руб.)    отчет    </t>
  </si>
  <si>
    <t xml:space="preserve">Текущий финансовый 2024 год (тыс. руб.)         </t>
  </si>
  <si>
    <t>Отчет за 1 квартал 2024 года</t>
  </si>
  <si>
    <t>Основные параметры бюджета на 2024 год</t>
  </si>
  <si>
    <t xml:space="preserve">Предыдущий финансовый 2023 год (тыс. руб.)    </t>
  </si>
  <si>
    <t>Отклонение +/- 2024/2023 (% )</t>
  </si>
  <si>
    <t>01 07</t>
  </si>
  <si>
    <t>11 00</t>
  </si>
  <si>
    <t>11 02</t>
  </si>
  <si>
    <t>Аналитическая справка по объему поступления доходов в бюджет за 1 квартал 2024 года</t>
  </si>
  <si>
    <t>Аналитическая справка распределения бюджетных ассигнований по расходам бюджета за 1 квартал  2024 года</t>
  </si>
  <si>
    <t xml:space="preserve">Предыдущий финансовый 2023 год (тыс. руб.)   </t>
  </si>
  <si>
    <t>Обеспечение проведения выборов и референдумов</t>
  </si>
  <si>
    <t>ФИЗИЧЕСКАЯ КУЛЬТУРА И СПОРТ</t>
  </si>
  <si>
    <t>Массовый спорт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</si>
</sst>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[$-FC19]d\ mmmm\ yyyy\ &quot;г.&quot;"/>
    <numFmt numFmtId="184" formatCode="000000"/>
    <numFmt numFmtId="185" formatCode="#,##0.0"/>
    <numFmt numFmtId="186" formatCode="0.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5" fontId="4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5" fontId="3" fillId="33" borderId="10" xfId="0" applyNumberFormat="1" applyFont="1" applyFill="1" applyBorder="1" applyAlignment="1">
      <alignment horizontal="center" vertical="center"/>
    </xf>
    <xf numFmtId="185" fontId="6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85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vertical="center" wrapText="1"/>
    </xf>
    <xf numFmtId="185" fontId="6" fillId="33" borderId="10" xfId="0" applyNumberFormat="1" applyFont="1" applyFill="1" applyBorder="1" applyAlignment="1">
      <alignment vertical="center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185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7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8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9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0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1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2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3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4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9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0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1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2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3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4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5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6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7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8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9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0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1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2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3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4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5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6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7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8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5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6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7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8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7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5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6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0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1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2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3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4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5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6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5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6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7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8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2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5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6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7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8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9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0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1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2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7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8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9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60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7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8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9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80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9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0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1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2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3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4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5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6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1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2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3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4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5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6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7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8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3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4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5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6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7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8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9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0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1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2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3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4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5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6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7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8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3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4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5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6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7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8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9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0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5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6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7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8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9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0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1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2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1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2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3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4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5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6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7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8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69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0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1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2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1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2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3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4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5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6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7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8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9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0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1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2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3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4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5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6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7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8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9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0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1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2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3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4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5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6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7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8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9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0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1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2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3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4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5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6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1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2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3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4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5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6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7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8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9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0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1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2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3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4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5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6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1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2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3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4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7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8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9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0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1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2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3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4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3" name="Text Box 5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4" name="Text Box 5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5" name="Text Box 5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6" name="Text Box 5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7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8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9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0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1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2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3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4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5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6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7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8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89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0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1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2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3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4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5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6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7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8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9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0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1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2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3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4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5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6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7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8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3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4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5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6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7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8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9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0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1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2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3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4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3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4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5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6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7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8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9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0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1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2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3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4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5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6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7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8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9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0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1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2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69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0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1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2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1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2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3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4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3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4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5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6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7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8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9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0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5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6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7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8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9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0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1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2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3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4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5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6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7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8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9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0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5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6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7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8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2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5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6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7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8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7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8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9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60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1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2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3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4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9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0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1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2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3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4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5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6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5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6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7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8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9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0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1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2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3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4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5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6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1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2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3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4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5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6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7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8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9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0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1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2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3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4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5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6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7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8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9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20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7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8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9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40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9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0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1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2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3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4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5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6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7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8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9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0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1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2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3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4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5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6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7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8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9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0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1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2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3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4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5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6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7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8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9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0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1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2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3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4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5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6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7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8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9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0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1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2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3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4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5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6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7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8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9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0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5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6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7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8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9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0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1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2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29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0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1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2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1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2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3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4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3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4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5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6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7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8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9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0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5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6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7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8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9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0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1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2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3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4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5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6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5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6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7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8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89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0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1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2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3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4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5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6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7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8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9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0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1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2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3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4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49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0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1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6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7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8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9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0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1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2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3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4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5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6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7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6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7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8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9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2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3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4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5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6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7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8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9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8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9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10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11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6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7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8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9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0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1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2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3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4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5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6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7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6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7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8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9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0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1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2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3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4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5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6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7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2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3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4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5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6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7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8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9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2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3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4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5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6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7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8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9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4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5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6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7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88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89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0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1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6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7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8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9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0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1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2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3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4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5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6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7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8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9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0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1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2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3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4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5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6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7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8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9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0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1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2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3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4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5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6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7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8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9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30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31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2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3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4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5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6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7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8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9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0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1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2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3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4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5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6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7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48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49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0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1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2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3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4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5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6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7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8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9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0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1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2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3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4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5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6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7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8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9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0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1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2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3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4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5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6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7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8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9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0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1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2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3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4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5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6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7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8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9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90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91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2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3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4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5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6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7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8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9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0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1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2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3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4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5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6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7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08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09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0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1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2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3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4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5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6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7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8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9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0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1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2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3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4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5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6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7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8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9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0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1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2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3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4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5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6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7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8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9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0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1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2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3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4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5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6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7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8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9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0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1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2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3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4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5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6" name="Text Box 59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7" name="Text Box 60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8" name="Text Box 6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9" name="Text Box 6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0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1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2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3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4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5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6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7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8" name="Text Box 5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9" name="Text Box 5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70" name="Text Box 5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71" name="Text Box 5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2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3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4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5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6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7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8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9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0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1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2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3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4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5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6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7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88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89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0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1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2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3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4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5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6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7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8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9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0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1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2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3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4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5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6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7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8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9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0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1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2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3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4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5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6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7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8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9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0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1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2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3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4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5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6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7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8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9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30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31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2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3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4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5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6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7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8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9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0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1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2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3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4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5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6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7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8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9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0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1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2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3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4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5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6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7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8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9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0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1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2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3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4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5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6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7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8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9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0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1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2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3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4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5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6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7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8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9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2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3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4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5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6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7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8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9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8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9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10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11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6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7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8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9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0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1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2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3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4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5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6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5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6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7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8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9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5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6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7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8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9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0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1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2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7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8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9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30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7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8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9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50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9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0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1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2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3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4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5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6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1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2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3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4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5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6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7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8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3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4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5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6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7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8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9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0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1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2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3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4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5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6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7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8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3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4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5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6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7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8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9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0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5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6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7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8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9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0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1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2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1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2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3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4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5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6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7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8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39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0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1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2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1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2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3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4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5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6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7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8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9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0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1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2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3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4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5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6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7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8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9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0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1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2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3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4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5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6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7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8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9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0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1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2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3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4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5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6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1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2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3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4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5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6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7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8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9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0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1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2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3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4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5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6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1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2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3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4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5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6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7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8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3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4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5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6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7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8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9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30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1" name="Text Box 59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2" name="Text Box 60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3" name="Text Box 6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4" name="Text Box 6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5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6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7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8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9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0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1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2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3" name="Text Box 5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4" name="Text Box 5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5" name="Text Box 5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6" name="Text Box 5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7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8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9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0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1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2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3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4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5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6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7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8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9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0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1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2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A60" sqref="A60"/>
    </sheetView>
  </sheetViews>
  <sheetFormatPr defaultColWidth="9.00390625" defaultRowHeight="12.75"/>
  <cols>
    <col min="1" max="1" width="85.00390625" style="2" customWidth="1"/>
    <col min="2" max="2" width="13.875" style="3" customWidth="1"/>
    <col min="3" max="3" width="17.00390625" style="3" customWidth="1"/>
    <col min="4" max="4" width="15.75390625" style="3" customWidth="1"/>
    <col min="5" max="5" width="14.875" style="3" customWidth="1"/>
    <col min="6" max="6" width="14.375" style="3" customWidth="1"/>
    <col min="7" max="7" width="13.625" style="3" hidden="1" customWidth="1"/>
    <col min="8" max="8" width="0" style="14" hidden="1" customWidth="1"/>
    <col min="9" max="16384" width="9.125" style="5" customWidth="1"/>
  </cols>
  <sheetData>
    <row r="1" spans="4:8" ht="12.75">
      <c r="D1" s="41" t="s">
        <v>50</v>
      </c>
      <c r="E1" s="41"/>
      <c r="F1" s="41"/>
      <c r="G1" s="41"/>
      <c r="H1" s="4"/>
    </row>
    <row r="2" spans="4:8" ht="12.75">
      <c r="D2" s="42" t="s">
        <v>51</v>
      </c>
      <c r="E2" s="42"/>
      <c r="F2" s="42"/>
      <c r="G2" s="42"/>
      <c r="H2" s="4"/>
    </row>
    <row r="3" spans="4:8" ht="12.75">
      <c r="D3" s="43" t="s">
        <v>52</v>
      </c>
      <c r="E3" s="43"/>
      <c r="F3" s="43"/>
      <c r="G3" s="43"/>
      <c r="H3" s="4"/>
    </row>
    <row r="4" spans="4:8" ht="12.75">
      <c r="D4" s="44" t="s">
        <v>53</v>
      </c>
      <c r="E4" s="44"/>
      <c r="F4" s="44"/>
      <c r="G4" s="44"/>
      <c r="H4" s="4"/>
    </row>
    <row r="5" spans="4:8" ht="12.75">
      <c r="D5" s="45" t="s">
        <v>54</v>
      </c>
      <c r="E5" s="45"/>
      <c r="F5" s="45"/>
      <c r="G5" s="45"/>
      <c r="H5" s="4"/>
    </row>
    <row r="6" spans="4:8" ht="12.75">
      <c r="D6" s="6"/>
      <c r="E6" s="5"/>
      <c r="H6" s="4"/>
    </row>
    <row r="7" spans="4:8" ht="12.75">
      <c r="D7" s="7"/>
      <c r="E7" s="3" t="s">
        <v>55</v>
      </c>
      <c r="F7" s="5"/>
      <c r="G7" s="5"/>
      <c r="H7" s="4"/>
    </row>
    <row r="8" spans="4:8" ht="12.75">
      <c r="D8" s="8">
        <v>45390</v>
      </c>
      <c r="F8" s="5"/>
      <c r="G8" s="9"/>
      <c r="H8" s="4"/>
    </row>
    <row r="9" spans="6:8" ht="12.75">
      <c r="F9" s="5"/>
      <c r="G9" s="9"/>
      <c r="H9" s="4"/>
    </row>
    <row r="10" spans="1:8" ht="15.75">
      <c r="A10" s="46" t="s">
        <v>105</v>
      </c>
      <c r="B10" s="46"/>
      <c r="C10" s="46"/>
      <c r="D10" s="46"/>
      <c r="E10" s="46"/>
      <c r="F10" s="46"/>
      <c r="G10" s="9"/>
      <c r="H10" s="4"/>
    </row>
    <row r="11" spans="1:8" ht="15.75">
      <c r="A11" s="36" t="s">
        <v>106</v>
      </c>
      <c r="B11" s="37"/>
      <c r="C11" s="37"/>
      <c r="D11" s="37"/>
      <c r="E11" s="37"/>
      <c r="F11" s="37"/>
      <c r="G11" s="37"/>
      <c r="H11" s="4"/>
    </row>
    <row r="12" spans="1:8" ht="51">
      <c r="A12" s="38" t="s">
        <v>56</v>
      </c>
      <c r="B12" s="39"/>
      <c r="C12" s="10" t="s">
        <v>103</v>
      </c>
      <c r="D12" s="10" t="s">
        <v>104</v>
      </c>
      <c r="E12" s="10" t="s">
        <v>57</v>
      </c>
      <c r="F12" s="11" t="s">
        <v>101</v>
      </c>
      <c r="G12" s="12" t="s">
        <v>58</v>
      </c>
      <c r="H12" s="4"/>
    </row>
    <row r="13" spans="1:8" ht="12.75">
      <c r="A13" s="40" t="s">
        <v>60</v>
      </c>
      <c r="B13" s="40"/>
      <c r="C13" s="13">
        <v>4011.9</v>
      </c>
      <c r="D13" s="13">
        <f>C17</f>
        <v>3280.099999999997</v>
      </c>
      <c r="E13" s="13">
        <f>D13-C13</f>
        <v>-731.8000000000029</v>
      </c>
      <c r="F13" s="13">
        <f>(D13/C13*100)-100</f>
        <v>-18.240733816894803</v>
      </c>
      <c r="G13" s="13"/>
      <c r="H13" s="4"/>
    </row>
    <row r="14" spans="1:8" ht="12.75">
      <c r="A14" s="40" t="s">
        <v>4</v>
      </c>
      <c r="B14" s="40"/>
      <c r="C14" s="13">
        <v>80171</v>
      </c>
      <c r="D14" s="13">
        <v>96513.5</v>
      </c>
      <c r="E14" s="13">
        <f>D14-C14</f>
        <v>16342.5</v>
      </c>
      <c r="F14" s="13">
        <f>(D14/C14*100)-100</f>
        <v>20.38455301792419</v>
      </c>
      <c r="G14" s="13"/>
      <c r="H14" s="4"/>
    </row>
    <row r="15" spans="1:8" ht="12.75">
      <c r="A15" s="40" t="s">
        <v>46</v>
      </c>
      <c r="B15" s="40"/>
      <c r="C15" s="13">
        <v>80902.8</v>
      </c>
      <c r="D15" s="13">
        <v>96774.1</v>
      </c>
      <c r="E15" s="13">
        <f>D15-C15</f>
        <v>15871.300000000003</v>
      </c>
      <c r="F15" s="13">
        <f>(D15/C15*100)-100</f>
        <v>19.61773881744513</v>
      </c>
      <c r="G15" s="13"/>
      <c r="H15" s="4"/>
    </row>
    <row r="16" spans="1:8" ht="12.75">
      <c r="A16" s="40" t="s">
        <v>59</v>
      </c>
      <c r="B16" s="40"/>
      <c r="C16" s="13">
        <f>C14-C15</f>
        <v>-731.8000000000029</v>
      </c>
      <c r="D16" s="13">
        <f>D14-D15</f>
        <v>-260.6000000000058</v>
      </c>
      <c r="E16" s="13">
        <f>D16-C16</f>
        <v>471.1999999999971</v>
      </c>
      <c r="F16" s="13">
        <f>(D16/C16*100)-100</f>
        <v>-64.3891773708657</v>
      </c>
      <c r="G16" s="13"/>
      <c r="H16" s="4"/>
    </row>
    <row r="17" spans="1:8" ht="12.75">
      <c r="A17" s="40" t="s">
        <v>102</v>
      </c>
      <c r="B17" s="40"/>
      <c r="C17" s="13">
        <f>C13+C16</f>
        <v>3280.099999999997</v>
      </c>
      <c r="D17" s="13">
        <f>D16+D13</f>
        <v>3019.4999999999914</v>
      </c>
      <c r="E17" s="13">
        <f>D17-C17</f>
        <v>-260.6000000000058</v>
      </c>
      <c r="F17" s="13">
        <f>(D17/C17*100)-100</f>
        <v>-7.944879729276735</v>
      </c>
      <c r="G17" s="13"/>
      <c r="H17" s="4"/>
    </row>
    <row r="18" spans="1:7" ht="15.75">
      <c r="A18" s="36" t="s">
        <v>112</v>
      </c>
      <c r="B18" s="37"/>
      <c r="C18" s="37"/>
      <c r="D18" s="37"/>
      <c r="E18" s="37"/>
      <c r="F18" s="37"/>
      <c r="G18" s="37"/>
    </row>
    <row r="19" spans="1:8" ht="38.25">
      <c r="A19" s="15" t="s">
        <v>3</v>
      </c>
      <c r="B19" s="12" t="s">
        <v>61</v>
      </c>
      <c r="C19" s="10" t="s">
        <v>107</v>
      </c>
      <c r="D19" s="10" t="s">
        <v>104</v>
      </c>
      <c r="E19" s="10" t="s">
        <v>57</v>
      </c>
      <c r="F19" s="11" t="s">
        <v>108</v>
      </c>
      <c r="G19" s="12" t="s">
        <v>62</v>
      </c>
      <c r="H19" s="14" t="s">
        <v>63</v>
      </c>
    </row>
    <row r="20" spans="1:8" ht="17.25" customHeight="1">
      <c r="A20" s="16" t="s">
        <v>4</v>
      </c>
      <c r="B20" s="15"/>
      <c r="C20" s="31">
        <f>C21+C32</f>
        <v>15554.400000000001</v>
      </c>
      <c r="D20" s="31">
        <f>D21+D32</f>
        <v>16005.9</v>
      </c>
      <c r="E20" s="13">
        <f aca="true" t="shared" si="0" ref="E20:E36">D20-C20</f>
        <v>451.4999999999982</v>
      </c>
      <c r="F20" s="13">
        <f>(D20/C20*100)-100</f>
        <v>2.902715630303959</v>
      </c>
      <c r="G20" s="13">
        <f>G22+G25+G32</f>
        <v>100</v>
      </c>
      <c r="H20" s="14">
        <f>100-(C20/D20*100)</f>
        <v>2.820834817161156</v>
      </c>
    </row>
    <row r="21" spans="1:8" ht="19.5" customHeight="1">
      <c r="A21" s="18" t="s">
        <v>5</v>
      </c>
      <c r="B21" s="19" t="s">
        <v>64</v>
      </c>
      <c r="C21" s="30">
        <f>C22+C25+C30</f>
        <v>2609.2</v>
      </c>
      <c r="D21" s="30">
        <f>D22+D25+D30</f>
        <v>2558.6</v>
      </c>
      <c r="E21" s="13">
        <f t="shared" si="0"/>
        <v>-50.59999999999991</v>
      </c>
      <c r="F21" s="13">
        <f aca="true" t="shared" si="1" ref="F21:F36">(D21/C21*100)-100</f>
        <v>-1.9392917369308549</v>
      </c>
      <c r="G21" s="13">
        <f>D21/D20*100</f>
        <v>15.985355400196177</v>
      </c>
      <c r="H21" s="14">
        <f aca="true" t="shared" si="2" ref="H21:H67">100-(C21/D21*100)</f>
        <v>-1.9776440240756585</v>
      </c>
    </row>
    <row r="22" spans="1:8" ht="19.5" customHeight="1">
      <c r="A22" s="18" t="s">
        <v>65</v>
      </c>
      <c r="B22" s="12"/>
      <c r="C22" s="30">
        <f>C23</f>
        <v>1969.4</v>
      </c>
      <c r="D22" s="30">
        <f>D23</f>
        <v>2359</v>
      </c>
      <c r="E22" s="13">
        <f t="shared" si="0"/>
        <v>389.5999999999999</v>
      </c>
      <c r="F22" s="13">
        <f t="shared" si="1"/>
        <v>19.782674926373517</v>
      </c>
      <c r="G22" s="13">
        <f>D22/D20*100</f>
        <v>14.738315246252945</v>
      </c>
      <c r="H22" s="14">
        <f t="shared" si="2"/>
        <v>16.51547265790589</v>
      </c>
    </row>
    <row r="23" spans="1:7" ht="16.5" customHeight="1">
      <c r="A23" s="20" t="s">
        <v>66</v>
      </c>
      <c r="B23" s="19" t="s">
        <v>64</v>
      </c>
      <c r="C23" s="30">
        <f>C24</f>
        <v>1969.4</v>
      </c>
      <c r="D23" s="30">
        <f>D24</f>
        <v>2359</v>
      </c>
      <c r="E23" s="13">
        <f t="shared" si="0"/>
        <v>389.5999999999999</v>
      </c>
      <c r="F23" s="13">
        <f t="shared" si="1"/>
        <v>19.782674926373517</v>
      </c>
      <c r="G23" s="13">
        <f>D23/D20*100</f>
        <v>14.738315246252945</v>
      </c>
    </row>
    <row r="24" spans="1:7" ht="38.25">
      <c r="A24" s="20" t="s">
        <v>67</v>
      </c>
      <c r="B24" s="21" t="s">
        <v>68</v>
      </c>
      <c r="C24" s="30">
        <v>1969.4</v>
      </c>
      <c r="D24" s="30">
        <v>2359</v>
      </c>
      <c r="E24" s="13">
        <f t="shared" si="0"/>
        <v>389.5999999999999</v>
      </c>
      <c r="F24" s="13">
        <f t="shared" si="1"/>
        <v>19.782674926373517</v>
      </c>
      <c r="G24" s="13">
        <f>D24/D20*100</f>
        <v>14.738315246252945</v>
      </c>
    </row>
    <row r="25" spans="1:8" ht="18" customHeight="1">
      <c r="A25" s="18" t="s">
        <v>69</v>
      </c>
      <c r="B25" s="12"/>
      <c r="C25" s="13">
        <f>C26+C27</f>
        <v>639.8</v>
      </c>
      <c r="D25" s="13">
        <f>D26+D27</f>
        <v>199.6</v>
      </c>
      <c r="E25" s="13">
        <f t="shared" si="0"/>
        <v>-440.19999999999993</v>
      </c>
      <c r="F25" s="13">
        <f t="shared" si="1"/>
        <v>-68.80275085964364</v>
      </c>
      <c r="G25" s="13">
        <f>D25/D20*100</f>
        <v>1.2470401539432334</v>
      </c>
      <c r="H25" s="14">
        <f t="shared" si="2"/>
        <v>-220.54108216432866</v>
      </c>
    </row>
    <row r="26" spans="1:8" ht="12.75">
      <c r="A26" s="18" t="s">
        <v>70</v>
      </c>
      <c r="B26" s="12" t="s">
        <v>71</v>
      </c>
      <c r="C26" s="30">
        <v>546.8</v>
      </c>
      <c r="D26" s="30">
        <v>0</v>
      </c>
      <c r="E26" s="13">
        <f t="shared" si="0"/>
        <v>-546.8</v>
      </c>
      <c r="F26" s="13">
        <v>0</v>
      </c>
      <c r="G26" s="13">
        <f>D26/D20*100</f>
        <v>0</v>
      </c>
      <c r="H26" s="14" t="e">
        <f t="shared" si="2"/>
        <v>#DIV/0!</v>
      </c>
    </row>
    <row r="27" spans="1:8" ht="17.25" customHeight="1">
      <c r="A27" s="18" t="s">
        <v>6</v>
      </c>
      <c r="B27" s="12" t="s">
        <v>72</v>
      </c>
      <c r="C27" s="30">
        <f>C28+C29</f>
        <v>93</v>
      </c>
      <c r="D27" s="30">
        <f>D28+D29</f>
        <v>199.6</v>
      </c>
      <c r="E27" s="13">
        <f t="shared" si="0"/>
        <v>106.6</v>
      </c>
      <c r="F27" s="13">
        <v>0</v>
      </c>
      <c r="G27" s="13">
        <f>D27/D20*100</f>
        <v>1.2470401539432334</v>
      </c>
      <c r="H27" s="14">
        <f t="shared" si="2"/>
        <v>53.40681362725451</v>
      </c>
    </row>
    <row r="28" spans="1:8" ht="31.5" customHeight="1">
      <c r="A28" s="20" t="s">
        <v>73</v>
      </c>
      <c r="B28" s="12" t="s">
        <v>74</v>
      </c>
      <c r="C28" s="30">
        <v>0</v>
      </c>
      <c r="D28" s="30">
        <v>0</v>
      </c>
      <c r="E28" s="13">
        <f t="shared" si="0"/>
        <v>0</v>
      </c>
      <c r="F28" s="13">
        <v>0</v>
      </c>
      <c r="G28" s="13">
        <f>D28/D20*100</f>
        <v>0</v>
      </c>
      <c r="H28" s="14" t="e">
        <f t="shared" si="2"/>
        <v>#DIV/0!</v>
      </c>
    </row>
    <row r="29" spans="1:7" ht="21" customHeight="1">
      <c r="A29" s="20" t="s">
        <v>75</v>
      </c>
      <c r="B29" s="12" t="s">
        <v>76</v>
      </c>
      <c r="C29" s="30">
        <v>93</v>
      </c>
      <c r="D29" s="30">
        <v>199.6</v>
      </c>
      <c r="E29" s="13">
        <f t="shared" si="0"/>
        <v>106.6</v>
      </c>
      <c r="F29" s="13">
        <v>0</v>
      </c>
      <c r="G29" s="13">
        <f>D29/D20*100</f>
        <v>1.2470401539432334</v>
      </c>
    </row>
    <row r="30" spans="1:8" ht="20.25" customHeight="1">
      <c r="A30" s="20" t="s">
        <v>48</v>
      </c>
      <c r="B30" s="12" t="s">
        <v>77</v>
      </c>
      <c r="C30" s="30">
        <f>C31</f>
        <v>0</v>
      </c>
      <c r="D30" s="30">
        <f>D31</f>
        <v>0</v>
      </c>
      <c r="E30" s="13">
        <f t="shared" si="0"/>
        <v>0</v>
      </c>
      <c r="F30" s="13">
        <v>0</v>
      </c>
      <c r="G30" s="13">
        <f>D30/D20*100</f>
        <v>0</v>
      </c>
      <c r="H30" s="14" t="e">
        <f t="shared" si="2"/>
        <v>#DIV/0!</v>
      </c>
    </row>
    <row r="31" spans="1:8" ht="21" customHeight="1">
      <c r="A31" s="20" t="s">
        <v>78</v>
      </c>
      <c r="B31" s="12" t="s">
        <v>79</v>
      </c>
      <c r="C31" s="30">
        <v>0</v>
      </c>
      <c r="D31" s="30">
        <v>0</v>
      </c>
      <c r="E31" s="13">
        <f t="shared" si="0"/>
        <v>0</v>
      </c>
      <c r="F31" s="13">
        <v>0</v>
      </c>
      <c r="G31" s="13">
        <f>D31/D20*100</f>
        <v>0</v>
      </c>
      <c r="H31" s="14" t="e">
        <f t="shared" si="2"/>
        <v>#DIV/0!</v>
      </c>
    </row>
    <row r="32" spans="1:8" ht="21" customHeight="1">
      <c r="A32" s="18" t="s">
        <v>7</v>
      </c>
      <c r="B32" s="12" t="s">
        <v>80</v>
      </c>
      <c r="C32" s="30">
        <f>C33+C34+C35</f>
        <v>12945.2</v>
      </c>
      <c r="D32" s="30">
        <f>D33+D34+D35</f>
        <v>13447.3</v>
      </c>
      <c r="E32" s="13">
        <f t="shared" si="0"/>
        <v>502.09999999999854</v>
      </c>
      <c r="F32" s="13">
        <f t="shared" si="1"/>
        <v>3.878657726415952</v>
      </c>
      <c r="G32" s="13">
        <f>D32/D20*100</f>
        <v>84.01464459980382</v>
      </c>
      <c r="H32" s="14">
        <f t="shared" si="2"/>
        <v>3.7338350449532527</v>
      </c>
    </row>
    <row r="33" spans="1:7" ht="18.75" customHeight="1">
      <c r="A33" s="20" t="s">
        <v>81</v>
      </c>
      <c r="B33" s="12" t="s">
        <v>82</v>
      </c>
      <c r="C33" s="32">
        <v>9991.2</v>
      </c>
      <c r="D33" s="32">
        <v>10342.8</v>
      </c>
      <c r="E33" s="13">
        <f t="shared" si="0"/>
        <v>351.59999999999854</v>
      </c>
      <c r="F33" s="13">
        <f t="shared" si="1"/>
        <v>3.5190968051885534</v>
      </c>
      <c r="G33" s="13">
        <f>D33/D21*100</f>
        <v>404.23669194090513</v>
      </c>
    </row>
    <row r="34" spans="1:7" ht="21.75" customHeight="1">
      <c r="A34" s="22" t="s">
        <v>83</v>
      </c>
      <c r="B34" s="12" t="s">
        <v>84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/>
    </row>
    <row r="35" spans="1:7" ht="21.75" customHeight="1">
      <c r="A35" s="20" t="s">
        <v>85</v>
      </c>
      <c r="B35" s="12" t="s">
        <v>86</v>
      </c>
      <c r="C35" s="32">
        <v>2954</v>
      </c>
      <c r="D35" s="32">
        <v>3104.5</v>
      </c>
      <c r="E35" s="13">
        <f>D35-C35</f>
        <v>150.5</v>
      </c>
      <c r="F35" s="13">
        <f t="shared" si="1"/>
        <v>5.094786729857816</v>
      </c>
      <c r="G35" s="13">
        <f>D35/D22*100</f>
        <v>131.60237388724036</v>
      </c>
    </row>
    <row r="36" spans="1:7" ht="17.25" customHeight="1">
      <c r="A36" s="23" t="s">
        <v>87</v>
      </c>
      <c r="B36" s="24"/>
      <c r="C36" s="31">
        <f>C20-C27-C35</f>
        <v>12507.400000000001</v>
      </c>
      <c r="D36" s="31">
        <f>D20-D27-D35</f>
        <v>12701.8</v>
      </c>
      <c r="E36" s="13">
        <f t="shared" si="0"/>
        <v>194.39999999999782</v>
      </c>
      <c r="F36" s="13">
        <f t="shared" si="1"/>
        <v>1.5542798663191348</v>
      </c>
      <c r="G36" s="13"/>
    </row>
    <row r="37" spans="1:8" ht="18" customHeight="1">
      <c r="A37" s="36" t="s">
        <v>113</v>
      </c>
      <c r="B37" s="37"/>
      <c r="C37" s="37"/>
      <c r="D37" s="37"/>
      <c r="E37" s="37"/>
      <c r="F37" s="37"/>
      <c r="G37" s="37"/>
      <c r="H37" s="14">
        <v>0</v>
      </c>
    </row>
    <row r="38" spans="1:8" ht="39" customHeight="1">
      <c r="A38" s="12" t="s">
        <v>88</v>
      </c>
      <c r="B38" s="12" t="s">
        <v>89</v>
      </c>
      <c r="C38" s="10" t="s">
        <v>114</v>
      </c>
      <c r="D38" s="10" t="s">
        <v>104</v>
      </c>
      <c r="E38" s="10" t="s">
        <v>57</v>
      </c>
      <c r="F38" s="11" t="s">
        <v>108</v>
      </c>
      <c r="G38" s="12" t="s">
        <v>90</v>
      </c>
      <c r="H38" s="14">
        <v>0</v>
      </c>
    </row>
    <row r="39" spans="1:13" ht="12.75">
      <c r="A39" s="18" t="s">
        <v>9</v>
      </c>
      <c r="B39" s="12" t="s">
        <v>8</v>
      </c>
      <c r="C39" s="33">
        <f>C40+C41+C42+C43+C44+C45</f>
        <v>4398.3</v>
      </c>
      <c r="D39" s="33">
        <f>D40+D41+D42+D43+D44+D45</f>
        <v>4847.400000000001</v>
      </c>
      <c r="E39" s="25">
        <f>E44+E40+E41+E42+E45</f>
        <v>449.1</v>
      </c>
      <c r="F39" s="13">
        <f>(D39/C39*100)-100</f>
        <v>10.210763249437278</v>
      </c>
      <c r="G39" s="13">
        <f>D39/D67*100</f>
        <v>45.73277732701852</v>
      </c>
      <c r="H39" s="14">
        <f t="shared" si="2"/>
        <v>9.264760490159688</v>
      </c>
      <c r="J39" s="26"/>
      <c r="L39" s="26"/>
      <c r="M39" s="26"/>
    </row>
    <row r="40" spans="1:8" ht="24" customHeight="1">
      <c r="A40" s="18" t="s">
        <v>10</v>
      </c>
      <c r="B40" s="12" t="s">
        <v>11</v>
      </c>
      <c r="C40" s="25">
        <v>357.2</v>
      </c>
      <c r="D40" s="25">
        <v>386.7</v>
      </c>
      <c r="E40" s="1">
        <f>D40-C40</f>
        <v>29.5</v>
      </c>
      <c r="F40" s="13">
        <f aca="true" t="shared" si="3" ref="F40:F67">(D40/C40*100)-100</f>
        <v>8.25867861142217</v>
      </c>
      <c r="G40" s="13">
        <f>D40/D67*100</f>
        <v>3.6483197162103513</v>
      </c>
      <c r="H40" s="14">
        <f t="shared" si="2"/>
        <v>7.62865270235325</v>
      </c>
    </row>
    <row r="41" spans="1:14" ht="25.5">
      <c r="A41" s="18" t="s">
        <v>12</v>
      </c>
      <c r="B41" s="12" t="s">
        <v>13</v>
      </c>
      <c r="C41" s="25">
        <v>486.6</v>
      </c>
      <c r="D41" s="25">
        <v>423.1</v>
      </c>
      <c r="E41" s="1">
        <f>D41-C41</f>
        <v>-63.5</v>
      </c>
      <c r="F41" s="13">
        <f t="shared" si="3"/>
        <v>-13.049732840115084</v>
      </c>
      <c r="G41" s="13">
        <f>D41/D67*100</f>
        <v>3.991735381247995</v>
      </c>
      <c r="H41" s="14">
        <f t="shared" si="2"/>
        <v>-15.008272276057681</v>
      </c>
      <c r="N41" s="26"/>
    </row>
    <row r="42" spans="1:11" ht="31.5" customHeight="1">
      <c r="A42" s="18" t="s">
        <v>91</v>
      </c>
      <c r="B42" s="12" t="s">
        <v>14</v>
      </c>
      <c r="C42" s="25">
        <v>3515.5</v>
      </c>
      <c r="D42" s="25">
        <v>3998.5</v>
      </c>
      <c r="E42" s="1">
        <f>D42-C42</f>
        <v>483</v>
      </c>
      <c r="F42" s="13">
        <f t="shared" si="3"/>
        <v>13.739155169961606</v>
      </c>
      <c r="G42" s="13">
        <f>D42/D67*100</f>
        <v>37.72383342453347</v>
      </c>
      <c r="H42" s="14">
        <f t="shared" si="2"/>
        <v>12.07952982368387</v>
      </c>
      <c r="K42" s="26"/>
    </row>
    <row r="43" spans="1:11" ht="14.25" customHeight="1">
      <c r="A43" s="18" t="s">
        <v>115</v>
      </c>
      <c r="B43" s="12" t="s">
        <v>109</v>
      </c>
      <c r="C43" s="25">
        <v>0</v>
      </c>
      <c r="D43" s="25">
        <v>0</v>
      </c>
      <c r="E43" s="1">
        <f>D43-C43</f>
        <v>0</v>
      </c>
      <c r="F43" s="13" t="e">
        <f>(D43/C43*100)-100</f>
        <v>#DIV/0!</v>
      </c>
      <c r="G43" s="13"/>
      <c r="K43" s="26"/>
    </row>
    <row r="44" spans="1:8" ht="15" customHeight="1">
      <c r="A44" s="18" t="s">
        <v>15</v>
      </c>
      <c r="B44" s="12" t="s">
        <v>16</v>
      </c>
      <c r="C44" s="25">
        <v>0</v>
      </c>
      <c r="D44" s="25">
        <v>0</v>
      </c>
      <c r="E44" s="1">
        <f>D44-C44</f>
        <v>0</v>
      </c>
      <c r="F44" s="13" t="e">
        <f>(D44/C44*100)-100</f>
        <v>#DIV/0!</v>
      </c>
      <c r="G44" s="13">
        <f>D44/D67*100</f>
        <v>0</v>
      </c>
      <c r="H44" s="14" t="e">
        <f t="shared" si="2"/>
        <v>#DIV/0!</v>
      </c>
    </row>
    <row r="45" spans="1:12" ht="13.5" customHeight="1">
      <c r="A45" s="18" t="s">
        <v>17</v>
      </c>
      <c r="B45" s="12" t="s">
        <v>18</v>
      </c>
      <c r="C45" s="25">
        <v>39</v>
      </c>
      <c r="D45" s="25">
        <v>39.1</v>
      </c>
      <c r="E45" s="1">
        <f>D45-C45</f>
        <v>0.10000000000000142</v>
      </c>
      <c r="F45" s="13">
        <f t="shared" si="3"/>
        <v>0.2564102564102484</v>
      </c>
      <c r="G45" s="13">
        <f>D45/D67*100</f>
        <v>0.3688888050266997</v>
      </c>
      <c r="H45" s="14">
        <f t="shared" si="2"/>
        <v>0.255754475703327</v>
      </c>
      <c r="I45" s="26"/>
      <c r="J45" s="26"/>
      <c r="K45" s="14"/>
      <c r="L45" s="26"/>
    </row>
    <row r="46" spans="1:8" ht="15" customHeight="1">
      <c r="A46" s="18" t="s">
        <v>19</v>
      </c>
      <c r="B46" s="12" t="s">
        <v>20</v>
      </c>
      <c r="C46" s="33">
        <f>C47</f>
        <v>77.6</v>
      </c>
      <c r="D46" s="33">
        <f>D47</f>
        <v>81</v>
      </c>
      <c r="E46" s="1">
        <f>E47</f>
        <v>3.4000000000000057</v>
      </c>
      <c r="F46" s="13">
        <f t="shared" si="3"/>
        <v>4.381443298969074</v>
      </c>
      <c r="G46" s="13">
        <f>D46/D67*100</f>
        <v>0.7641941996716796</v>
      </c>
      <c r="H46" s="14">
        <f t="shared" si="2"/>
        <v>4.197530864197546</v>
      </c>
    </row>
    <row r="47" spans="1:8" ht="25.5">
      <c r="A47" s="18" t="s">
        <v>92</v>
      </c>
      <c r="B47" s="12" t="s">
        <v>49</v>
      </c>
      <c r="C47" s="25">
        <v>77.6</v>
      </c>
      <c r="D47" s="25">
        <v>81</v>
      </c>
      <c r="E47" s="1">
        <f>D47-C47</f>
        <v>3.4000000000000057</v>
      </c>
      <c r="F47" s="13">
        <f t="shared" si="3"/>
        <v>4.381443298969074</v>
      </c>
      <c r="G47" s="13">
        <f>D47/D67*100</f>
        <v>0.7641941996716796</v>
      </c>
      <c r="H47" s="14">
        <f t="shared" si="2"/>
        <v>4.197530864197546</v>
      </c>
    </row>
    <row r="48" spans="1:11" ht="12.75">
      <c r="A48" s="18" t="s">
        <v>21</v>
      </c>
      <c r="B48" s="12" t="s">
        <v>22</v>
      </c>
      <c r="C48" s="33">
        <f>C49</f>
        <v>0</v>
      </c>
      <c r="D48" s="33">
        <f>D49</f>
        <v>0</v>
      </c>
      <c r="E48" s="1">
        <f>E49</f>
        <v>0</v>
      </c>
      <c r="F48" s="13" t="e">
        <f t="shared" si="3"/>
        <v>#DIV/0!</v>
      </c>
      <c r="G48" s="13">
        <f>D48/D67*100</f>
        <v>0</v>
      </c>
      <c r="H48" s="14" t="e">
        <f t="shared" si="2"/>
        <v>#DIV/0!</v>
      </c>
      <c r="K48" s="26"/>
    </row>
    <row r="49" spans="1:8" ht="12.75">
      <c r="A49" s="18" t="s">
        <v>23</v>
      </c>
      <c r="B49" s="12" t="s">
        <v>24</v>
      </c>
      <c r="C49" s="25">
        <v>0</v>
      </c>
      <c r="D49" s="25">
        <v>0</v>
      </c>
      <c r="E49" s="1">
        <f>D49-C49</f>
        <v>0</v>
      </c>
      <c r="F49" s="13" t="e">
        <f t="shared" si="3"/>
        <v>#DIV/0!</v>
      </c>
      <c r="G49" s="13">
        <f>D49/D67*100</f>
        <v>0</v>
      </c>
      <c r="H49" s="14" t="e">
        <f t="shared" si="2"/>
        <v>#DIV/0!</v>
      </c>
    </row>
    <row r="50" spans="1:8" ht="12.75">
      <c r="A50" s="18" t="s">
        <v>0</v>
      </c>
      <c r="B50" s="12" t="s">
        <v>25</v>
      </c>
      <c r="C50" s="33">
        <f>C51+C52</f>
        <v>1824.8999999999999</v>
      </c>
      <c r="D50" s="33">
        <f>D51+D52</f>
        <v>2494.3999999999996</v>
      </c>
      <c r="E50" s="1">
        <f>E51+E52</f>
        <v>669.5</v>
      </c>
      <c r="F50" s="13">
        <f t="shared" si="3"/>
        <v>36.686941750232876</v>
      </c>
      <c r="G50" s="13">
        <f>D50/D67*100</f>
        <v>23.53340755137083</v>
      </c>
      <c r="H50" s="14">
        <f t="shared" si="2"/>
        <v>26.84012187299551</v>
      </c>
    </row>
    <row r="51" spans="1:8" ht="12.75">
      <c r="A51" s="18" t="s">
        <v>26</v>
      </c>
      <c r="B51" s="12" t="s">
        <v>27</v>
      </c>
      <c r="C51" s="25">
        <v>272.8</v>
      </c>
      <c r="D51" s="25">
        <v>1251.1</v>
      </c>
      <c r="E51" s="1">
        <f>D51-C51</f>
        <v>978.3</v>
      </c>
      <c r="F51" s="13">
        <f t="shared" si="3"/>
        <v>358.6143695014663</v>
      </c>
      <c r="G51" s="13">
        <f>D51/D67*100</f>
        <v>11.803498311225164</v>
      </c>
      <c r="H51" s="14">
        <f t="shared" si="2"/>
        <v>78.19518823435376</v>
      </c>
    </row>
    <row r="52" spans="1:12" ht="12.75">
      <c r="A52" s="18" t="s">
        <v>28</v>
      </c>
      <c r="B52" s="12" t="s">
        <v>29</v>
      </c>
      <c r="C52" s="25">
        <v>1552.1</v>
      </c>
      <c r="D52" s="25">
        <v>1243.3</v>
      </c>
      <c r="E52" s="1">
        <f>D52-C52</f>
        <v>-308.79999999999995</v>
      </c>
      <c r="F52" s="13">
        <f t="shared" si="3"/>
        <v>-19.895625281876164</v>
      </c>
      <c r="G52" s="13">
        <f>D52/D67*100</f>
        <v>11.729909240145668</v>
      </c>
      <c r="H52" s="14">
        <f t="shared" si="2"/>
        <v>-24.837127000723868</v>
      </c>
      <c r="L52" s="26">
        <f>D45+D47+D51+D55+D58+D65</f>
        <v>2382.7</v>
      </c>
    </row>
    <row r="53" spans="1:8" ht="12.75">
      <c r="A53" s="18" t="s">
        <v>43</v>
      </c>
      <c r="B53" s="27" t="s">
        <v>45</v>
      </c>
      <c r="C53" s="33">
        <f>C54</f>
        <v>0</v>
      </c>
      <c r="D53" s="33">
        <f>D54</f>
        <v>3</v>
      </c>
      <c r="E53" s="1">
        <f>E54</f>
        <v>3</v>
      </c>
      <c r="F53" s="13" t="e">
        <f t="shared" si="3"/>
        <v>#DIV/0!</v>
      </c>
      <c r="G53" s="13">
        <f>D53/D67*100</f>
        <v>0.02830348887672887</v>
      </c>
      <c r="H53" s="14">
        <f t="shared" si="2"/>
        <v>100</v>
      </c>
    </row>
    <row r="54" spans="1:12" ht="25.5">
      <c r="A54" s="28" t="s">
        <v>93</v>
      </c>
      <c r="B54" s="27" t="s">
        <v>44</v>
      </c>
      <c r="C54" s="25">
        <v>0</v>
      </c>
      <c r="D54" s="25">
        <v>3</v>
      </c>
      <c r="E54" s="1">
        <f>D54-C54</f>
        <v>3</v>
      </c>
      <c r="F54" s="13" t="e">
        <f t="shared" si="3"/>
        <v>#DIV/0!</v>
      </c>
      <c r="G54" s="13">
        <f>D54/D67*100</f>
        <v>0.02830348887672887</v>
      </c>
      <c r="H54" s="14">
        <f t="shared" si="2"/>
        <v>100</v>
      </c>
      <c r="J54" s="26"/>
      <c r="K54" s="26"/>
      <c r="L54" s="26"/>
    </row>
    <row r="55" spans="1:8" ht="12.75">
      <c r="A55" s="18" t="s">
        <v>2</v>
      </c>
      <c r="B55" s="12" t="s">
        <v>30</v>
      </c>
      <c r="C55" s="33">
        <f>C56+C57</f>
        <v>0</v>
      </c>
      <c r="D55" s="33">
        <f>D56+D57</f>
        <v>3</v>
      </c>
      <c r="E55" s="1">
        <f>E57+E56</f>
        <v>3</v>
      </c>
      <c r="F55" s="13" t="e">
        <f t="shared" si="3"/>
        <v>#DIV/0!</v>
      </c>
      <c r="G55" s="13">
        <f>D55/D67*100</f>
        <v>0.02830348887672887</v>
      </c>
      <c r="H55" s="14">
        <f t="shared" si="2"/>
        <v>100</v>
      </c>
    </row>
    <row r="56" spans="1:8" ht="12.75">
      <c r="A56" s="18" t="s">
        <v>31</v>
      </c>
      <c r="B56" s="12" t="s">
        <v>32</v>
      </c>
      <c r="C56" s="25">
        <v>0</v>
      </c>
      <c r="D56" s="25">
        <v>0</v>
      </c>
      <c r="E56" s="1">
        <f>D56-C56</f>
        <v>0</v>
      </c>
      <c r="F56" s="13" t="e">
        <f t="shared" si="3"/>
        <v>#DIV/0!</v>
      </c>
      <c r="G56" s="13">
        <f>D56/D67*100</f>
        <v>0</v>
      </c>
      <c r="H56" s="14" t="e">
        <f t="shared" si="2"/>
        <v>#DIV/0!</v>
      </c>
    </row>
    <row r="57" spans="1:8" ht="12.75">
      <c r="A57" s="18" t="s">
        <v>42</v>
      </c>
      <c r="B57" s="12" t="s">
        <v>94</v>
      </c>
      <c r="C57" s="25">
        <v>0</v>
      </c>
      <c r="D57" s="25">
        <v>3</v>
      </c>
      <c r="E57" s="1">
        <f>D57-C57</f>
        <v>3</v>
      </c>
      <c r="F57" s="13" t="e">
        <f t="shared" si="3"/>
        <v>#DIV/0!</v>
      </c>
      <c r="G57" s="13">
        <f>D57/D67*100</f>
        <v>0.02830348887672887</v>
      </c>
      <c r="H57" s="14">
        <f t="shared" si="2"/>
        <v>100</v>
      </c>
    </row>
    <row r="58" spans="1:8" ht="12.75">
      <c r="A58" s="18" t="s">
        <v>1</v>
      </c>
      <c r="B58" s="12" t="s">
        <v>33</v>
      </c>
      <c r="C58" s="33">
        <f>C59</f>
        <v>429.3</v>
      </c>
      <c r="D58" s="33">
        <f>D59</f>
        <v>570.5</v>
      </c>
      <c r="E58" s="1">
        <f>E59</f>
        <v>141.2</v>
      </c>
      <c r="F58" s="13">
        <f t="shared" si="3"/>
        <v>32.89075238760773</v>
      </c>
      <c r="G58" s="13">
        <f>D58/D67*100</f>
        <v>5.382380134724607</v>
      </c>
      <c r="H58" s="14">
        <f t="shared" si="2"/>
        <v>24.750219106047325</v>
      </c>
    </row>
    <row r="59" spans="1:8" ht="12.75">
      <c r="A59" s="18" t="s">
        <v>39</v>
      </c>
      <c r="B59" s="12" t="s">
        <v>95</v>
      </c>
      <c r="C59" s="25">
        <v>429.3</v>
      </c>
      <c r="D59" s="25">
        <v>570.5</v>
      </c>
      <c r="E59" s="1">
        <f>D59-C59</f>
        <v>141.2</v>
      </c>
      <c r="F59" s="13">
        <f t="shared" si="3"/>
        <v>32.89075238760773</v>
      </c>
      <c r="G59" s="13">
        <f>D59/D67*100</f>
        <v>5.382380134724607</v>
      </c>
      <c r="H59" s="14">
        <f t="shared" si="2"/>
        <v>24.750219106047325</v>
      </c>
    </row>
    <row r="60" spans="1:13" ht="12.75">
      <c r="A60" s="18" t="s">
        <v>96</v>
      </c>
      <c r="B60" s="12" t="s">
        <v>34</v>
      </c>
      <c r="C60" s="33">
        <f>C61+C62</f>
        <v>2293.1</v>
      </c>
      <c r="D60" s="33">
        <f>D61+D62</f>
        <v>2159.1</v>
      </c>
      <c r="E60" s="1">
        <f>E61+E62</f>
        <v>-133.99999999999994</v>
      </c>
      <c r="F60" s="13">
        <f t="shared" si="3"/>
        <v>-5.843617809951596</v>
      </c>
      <c r="G60" s="13">
        <f>D60/D67*100</f>
        <v>20.370020944581768</v>
      </c>
      <c r="H60" s="14">
        <f t="shared" si="2"/>
        <v>-6.2062896577277655</v>
      </c>
      <c r="M60" s="26"/>
    </row>
    <row r="61" spans="1:8" ht="12.75">
      <c r="A61" s="18" t="s">
        <v>97</v>
      </c>
      <c r="B61" s="12" t="s">
        <v>47</v>
      </c>
      <c r="C61" s="25">
        <v>247</v>
      </c>
      <c r="D61" s="25">
        <v>172.8</v>
      </c>
      <c r="E61" s="1">
        <f>D61-C61</f>
        <v>-74.19999999999999</v>
      </c>
      <c r="F61" s="13">
        <f t="shared" si="3"/>
        <v>-30.040485829959508</v>
      </c>
      <c r="G61" s="13">
        <f>D61/D67*100</f>
        <v>1.630280959299583</v>
      </c>
      <c r="H61" s="14">
        <f t="shared" si="2"/>
        <v>-42.93981481481481</v>
      </c>
    </row>
    <row r="62" spans="1:8" ht="12.75">
      <c r="A62" s="18" t="s">
        <v>35</v>
      </c>
      <c r="B62" s="12" t="s">
        <v>36</v>
      </c>
      <c r="C62" s="17">
        <v>2046.1</v>
      </c>
      <c r="D62" s="17">
        <v>1986.3</v>
      </c>
      <c r="E62" s="1">
        <f>D62-C62</f>
        <v>-59.799999999999955</v>
      </c>
      <c r="F62" s="13">
        <f t="shared" si="3"/>
        <v>-2.9226333023801345</v>
      </c>
      <c r="G62" s="13">
        <f>D62/D67*100</f>
        <v>18.739739985282185</v>
      </c>
      <c r="H62" s="14">
        <f t="shared" si="2"/>
        <v>-3.010622765946721</v>
      </c>
    </row>
    <row r="63" spans="1:7" ht="12.75">
      <c r="A63" s="47" t="s">
        <v>116</v>
      </c>
      <c r="B63" s="12" t="s">
        <v>110</v>
      </c>
      <c r="C63" s="33">
        <f>C64</f>
        <v>0</v>
      </c>
      <c r="D63" s="33">
        <f>D64</f>
        <v>3</v>
      </c>
      <c r="E63" s="1">
        <f>E64</f>
        <v>3</v>
      </c>
      <c r="F63" s="13" t="e">
        <f>(D63/C63*100)-100</f>
        <v>#DIV/0!</v>
      </c>
      <c r="G63" s="13"/>
    </row>
    <row r="64" spans="1:7" ht="12.75">
      <c r="A64" s="47" t="s">
        <v>117</v>
      </c>
      <c r="B64" s="12" t="s">
        <v>111</v>
      </c>
      <c r="C64" s="25">
        <v>0</v>
      </c>
      <c r="D64" s="25">
        <v>3</v>
      </c>
      <c r="E64" s="1">
        <f>D64-C64</f>
        <v>3</v>
      </c>
      <c r="F64" s="13" t="e">
        <f>(D64/C64*100)-100</f>
        <v>#DIV/0!</v>
      </c>
      <c r="G64" s="13"/>
    </row>
    <row r="65" spans="1:8" ht="12.75">
      <c r="A65" s="18" t="s">
        <v>37</v>
      </c>
      <c r="B65" s="12" t="s">
        <v>38</v>
      </c>
      <c r="C65" s="33">
        <f>C66</f>
        <v>414.1</v>
      </c>
      <c r="D65" s="33">
        <f>D66</f>
        <v>438</v>
      </c>
      <c r="E65" s="1">
        <f>E66</f>
        <v>23.899999999999977</v>
      </c>
      <c r="F65" s="13">
        <f t="shared" si="3"/>
        <v>5.7715527650326095</v>
      </c>
      <c r="G65" s="13">
        <f>D65/D67*100</f>
        <v>4.132309376002415</v>
      </c>
      <c r="H65" s="14">
        <f t="shared" si="2"/>
        <v>5.456621004566216</v>
      </c>
    </row>
    <row r="66" spans="1:8" ht="12.75">
      <c r="A66" s="18" t="s">
        <v>40</v>
      </c>
      <c r="B66" s="12" t="s">
        <v>41</v>
      </c>
      <c r="C66" s="25">
        <v>414.1</v>
      </c>
      <c r="D66" s="25">
        <v>438</v>
      </c>
      <c r="E66" s="1">
        <f>D66-C66</f>
        <v>23.899999999999977</v>
      </c>
      <c r="F66" s="13">
        <f t="shared" si="3"/>
        <v>5.7715527650326095</v>
      </c>
      <c r="G66" s="13">
        <f>D66/D67*100</f>
        <v>4.132309376002415</v>
      </c>
      <c r="H66" s="14">
        <f t="shared" si="2"/>
        <v>5.456621004566216</v>
      </c>
    </row>
    <row r="67" spans="1:9" ht="18" customHeight="1">
      <c r="A67" s="29" t="s">
        <v>98</v>
      </c>
      <c r="B67" s="15"/>
      <c r="C67" s="32">
        <f>C39+C46+C48+C50+C53+C55+C58+C60+C63+C65</f>
        <v>9437.300000000001</v>
      </c>
      <c r="D67" s="32">
        <f>D39+D46+D48+D50+D53+D55+D58+D60+D63+D65</f>
        <v>10599.4</v>
      </c>
      <c r="E67" s="13">
        <f>E39+E46+E48+E50+E55+E58+E60+E65+E53</f>
        <v>1159.1</v>
      </c>
      <c r="F67" s="13">
        <f t="shared" si="3"/>
        <v>12.313903340997939</v>
      </c>
      <c r="G67" s="13" t="e">
        <f>G39+G46+G48+G50+G53+G55+G58+G60+#REF!+G65</f>
        <v>#REF!</v>
      </c>
      <c r="H67" s="14">
        <f t="shared" si="2"/>
        <v>10.96382814121553</v>
      </c>
      <c r="I67" s="26"/>
    </row>
    <row r="68" spans="1:9" ht="18" customHeight="1">
      <c r="A68" s="34"/>
      <c r="B68" s="6"/>
      <c r="C68" s="35"/>
      <c r="D68" s="35"/>
      <c r="E68" s="35"/>
      <c r="F68" s="35"/>
      <c r="G68" s="35"/>
      <c r="I68" s="26"/>
    </row>
    <row r="69" spans="1:9" ht="12.75">
      <c r="A69" s="9" t="s">
        <v>99</v>
      </c>
      <c r="C69" s="5"/>
      <c r="D69" s="3" t="s">
        <v>100</v>
      </c>
      <c r="I69" s="26"/>
    </row>
  </sheetData>
  <sheetProtection/>
  <mergeCells count="15">
    <mergeCell ref="D1:G1"/>
    <mergeCell ref="D2:G2"/>
    <mergeCell ref="D3:G3"/>
    <mergeCell ref="D4:G4"/>
    <mergeCell ref="D5:G5"/>
    <mergeCell ref="A17:B17"/>
    <mergeCell ref="A10:F10"/>
    <mergeCell ref="A18:G18"/>
    <mergeCell ref="A37:G37"/>
    <mergeCell ref="A11:G11"/>
    <mergeCell ref="A12:B12"/>
    <mergeCell ref="A13:B13"/>
    <mergeCell ref="A14:B14"/>
    <mergeCell ref="A15:B15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2023-04-05T12:26:52Z</cp:lastPrinted>
  <dcterms:created xsi:type="dcterms:W3CDTF">2001-12-26T13:25:46Z</dcterms:created>
  <dcterms:modified xsi:type="dcterms:W3CDTF">2024-04-08T13:08:23Z</dcterms:modified>
  <cp:category/>
  <cp:version/>
  <cp:contentType/>
  <cp:contentStatus/>
</cp:coreProperties>
</file>